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moreno\Documents\PRESUPUESTO\PRESUPUESTO_2019\Reportes ejecución 19\"/>
    </mc:Choice>
  </mc:AlternateContent>
  <bookViews>
    <workbookView xWindow="0" yWindow="0" windowWidth="28800" windowHeight="12435"/>
  </bookViews>
  <sheets>
    <sheet name="31 diciembre 2019" sheetId="1" r:id="rId1"/>
  </sheets>
  <calcPr calcId="152511"/>
</workbook>
</file>

<file path=xl/calcChain.xml><?xml version="1.0" encoding="utf-8"?>
<calcChain xmlns="http://schemas.openxmlformats.org/spreadsheetml/2006/main">
  <c r="O32" i="1" l="1"/>
  <c r="O31" i="1"/>
  <c r="O30" i="1"/>
  <c r="O29" i="1"/>
  <c r="K32" i="1"/>
  <c r="K31" i="1"/>
  <c r="K30" i="1"/>
  <c r="K29" i="1"/>
  <c r="G33" i="1"/>
  <c r="D33" i="1"/>
  <c r="E33" i="1"/>
  <c r="F33" i="1"/>
  <c r="H33" i="1"/>
  <c r="I33" i="1"/>
  <c r="J33" i="1"/>
  <c r="L33" i="1"/>
  <c r="M33" i="1"/>
  <c r="N33" i="1"/>
  <c r="O33" i="1" s="1"/>
  <c r="C33" i="1"/>
  <c r="O28" i="1"/>
  <c r="K28" i="1"/>
  <c r="O25" i="1"/>
  <c r="O24" i="1"/>
  <c r="O23" i="1"/>
  <c r="O21" i="1"/>
  <c r="O20" i="1"/>
  <c r="O18" i="1"/>
  <c r="O16" i="1"/>
  <c r="O15" i="1"/>
  <c r="O14" i="1"/>
  <c r="O13" i="1"/>
  <c r="O11" i="1"/>
  <c r="O10" i="1"/>
  <c r="O7" i="1"/>
  <c r="O6" i="1"/>
  <c r="O5" i="1"/>
  <c r="K25" i="1"/>
  <c r="K24" i="1"/>
  <c r="K23" i="1"/>
  <c r="K21" i="1"/>
  <c r="K20" i="1"/>
  <c r="K18" i="1"/>
  <c r="K16" i="1"/>
  <c r="K15" i="1"/>
  <c r="K14" i="1"/>
  <c r="K13" i="1"/>
  <c r="K7" i="1"/>
  <c r="K6" i="1"/>
  <c r="K5" i="1"/>
  <c r="N26" i="1"/>
  <c r="M26" i="1"/>
  <c r="L26" i="1"/>
  <c r="J26" i="1"/>
  <c r="I26" i="1"/>
  <c r="H26" i="1"/>
  <c r="G26" i="1"/>
  <c r="F26" i="1"/>
  <c r="E26" i="1"/>
  <c r="D26" i="1"/>
  <c r="C26" i="1"/>
  <c r="N19" i="1"/>
  <c r="M19" i="1"/>
  <c r="L19" i="1"/>
  <c r="J19" i="1"/>
  <c r="I19" i="1"/>
  <c r="H19" i="1"/>
  <c r="G19" i="1"/>
  <c r="F19" i="1"/>
  <c r="E19" i="1"/>
  <c r="D19" i="1"/>
  <c r="C19" i="1"/>
  <c r="D17" i="1"/>
  <c r="N17" i="1"/>
  <c r="M17" i="1"/>
  <c r="L17" i="1"/>
  <c r="J17" i="1"/>
  <c r="I17" i="1"/>
  <c r="H17" i="1"/>
  <c r="G17" i="1"/>
  <c r="F17" i="1"/>
  <c r="E17" i="1"/>
  <c r="C17" i="1"/>
  <c r="N12" i="1"/>
  <c r="M12" i="1"/>
  <c r="L12" i="1"/>
  <c r="J12" i="1"/>
  <c r="I12" i="1"/>
  <c r="H12" i="1"/>
  <c r="G12" i="1"/>
  <c r="F12" i="1"/>
  <c r="E12" i="1"/>
  <c r="D12" i="1"/>
  <c r="C12" i="1"/>
  <c r="N9" i="1"/>
  <c r="M9" i="1"/>
  <c r="L9" i="1"/>
  <c r="J9" i="1"/>
  <c r="I9" i="1"/>
  <c r="H9" i="1"/>
  <c r="G9" i="1"/>
  <c r="F9" i="1"/>
  <c r="E9" i="1"/>
  <c r="D9" i="1"/>
  <c r="C9" i="1"/>
  <c r="K33" i="1" l="1"/>
  <c r="O12" i="1"/>
  <c r="K12" i="1"/>
  <c r="F27" i="1"/>
  <c r="F34" i="1" s="1"/>
  <c r="I27" i="1"/>
  <c r="I34" i="1" s="1"/>
  <c r="O19" i="1"/>
  <c r="K26" i="1"/>
  <c r="G27" i="1"/>
  <c r="G34" i="1" s="1"/>
  <c r="J27" i="1"/>
  <c r="J34" i="1" s="1"/>
  <c r="K34" i="1" s="1"/>
  <c r="H27" i="1"/>
  <c r="H34" i="1" s="1"/>
  <c r="O9" i="1"/>
  <c r="C27" i="1"/>
  <c r="C34" i="1" s="1"/>
  <c r="L27" i="1"/>
  <c r="L34" i="1" s="1"/>
  <c r="N27" i="1"/>
  <c r="N34" i="1" s="1"/>
  <c r="O34" i="1" s="1"/>
  <c r="E27" i="1"/>
  <c r="E34" i="1" s="1"/>
  <c r="M27" i="1"/>
  <c r="M34" i="1" s="1"/>
  <c r="K17" i="1"/>
  <c r="K19" i="1"/>
  <c r="D27" i="1"/>
  <c r="D34" i="1" s="1"/>
  <c r="K9" i="1"/>
  <c r="O17" i="1"/>
  <c r="O26" i="1"/>
  <c r="K27" i="1" l="1"/>
  <c r="O27" i="1"/>
</calcChain>
</file>

<file path=xl/sharedStrings.xml><?xml version="1.0" encoding="utf-8"?>
<sst xmlns="http://schemas.openxmlformats.org/spreadsheetml/2006/main" count="103" uniqueCount="67">
  <si>
    <t>Año Fiscal:</t>
  </si>
  <si>
    <t/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</si>
  <si>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</si>
  <si>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</si>
  <si>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</si>
  <si>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</si>
  <si>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</si>
  <si>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</si>
  <si>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</si>
  <si>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</si>
  <si>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</si>
  <si>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</si>
  <si>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</si>
  <si>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</si>
  <si>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</si>
  <si>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PROCURADURIA GENERAL DE LA NACIÓN - GESTION GENERAL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</si>
  <si>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</si>
  <si>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</si>
  <si>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</si>
  <si>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</si>
  <si>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</si>
  <si>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</si>
  <si>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A-01-01-04</t>
  </si>
  <si>
    <t>OTROS GASTOS DE PERSONAL - DISTRIBUCIÓN PREVIO CONCEPTO DGPPN</t>
  </si>
  <si>
    <t>A-02-01</t>
  </si>
  <si>
    <t>ADQUISICIÓN DE ACTIVOS NO FINANCIEROS</t>
  </si>
  <si>
    <t>A-02-02</t>
  </si>
  <si>
    <t>ADQUISICIONES DIFERENTES DE ACTIVOS</t>
  </si>
  <si>
    <t>A-03-04-02-012</t>
  </si>
  <si>
    <t>INCAPACIDADES Y LICENCIAS DE MATERNIDAD Y PATERNIDAD (NO DE PENSIONES)</t>
  </si>
  <si>
    <t>A-03-04-02-014</t>
  </si>
  <si>
    <t>AUXILIOS FUNERARIOS</t>
  </si>
  <si>
    <t>A-03-10-01-001</t>
  </si>
  <si>
    <t>SENTENCIAS</t>
  </si>
  <si>
    <t>A-03-10-01-002</t>
  </si>
  <si>
    <t>CONCILIACIONES</t>
  </si>
  <si>
    <t>A-07-01</t>
  </si>
  <si>
    <t>CESANTÍAS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</si>
  <si>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</si>
  <si>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</si>
  <si>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</si>
  <si>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</si>
  <si>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</si>
  <si>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</si>
  <si>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A-08-04-04</t>
  </si>
  <si>
    <t>CONTRIBUCION DE VALORIZACION MUNICIPAL</t>
  </si>
  <si>
    <t>C-2503-1000-2</t>
  </si>
  <si>
    <t>C-2504-1000-1</t>
  </si>
  <si>
    <t>C-2599-1000-5</t>
  </si>
  <si>
    <t>C-2599-1000-6</t>
  </si>
  <si>
    <t>C-2599-1000-7</t>
  </si>
  <si>
    <t>Entidad:</t>
  </si>
  <si>
    <t>Corte:</t>
  </si>
  <si>
    <t>%</t>
  </si>
  <si>
    <t>GASTOS DE PERSONAL</t>
  </si>
  <si>
    <t>ADQUISICION DE BIENES Y SERVICIOS</t>
  </si>
  <si>
    <t>TRANSFERENCIAS CORRIENTES</t>
  </si>
  <si>
    <t>DISMINUCIÓN DE PASIVOS</t>
  </si>
  <si>
    <t>TRIBUTOS, MULTAS, SANCIONES E INTERESES</t>
  </si>
  <si>
    <t>FUNCIONAMIENTO</t>
  </si>
  <si>
    <t>IMPLEMENTACIÓN DE LA ESTRATEGIA ANTICORRUPCIÓN DE LA PROCURADURÍA GENERAL DE LA NACIÓN</t>
  </si>
  <si>
    <t>FORTALECIMIENTO DE LA PROCURADURÍA GENERAL DE LA NACIÓN PARA EL EJERCICIO DEL CONTROL PÚBLICO</t>
  </si>
  <si>
    <t>MEJORAMIENTO DE LA GESTIÓN INSTITUCIONAL DE LA PROCURADURÍA GENERAL DE LA NACIÓN</t>
  </si>
  <si>
    <t>MANTENIMIENTO DE SEDES DE LA PROCURADURIA GENERAL DE LA NACIÓN</t>
  </si>
  <si>
    <t>ACTUALIZACIÓN DE LA PLATAFORMA TECNOLÓGICA DE LA PROCURADURÍA GENERAL DE LA NACIÓN</t>
  </si>
  <si>
    <t>TOTAL</t>
  </si>
  <si>
    <t>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</si>
</sst>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6" formatCode="_-* #,##0.00_-;\-* #,##0.00_-;_-* &quot;-&quot;_-;_-@_-"/>
  </numFmts>
  <fonts count="5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 applyFont="1" applyFill="1" applyBorder="1"/>
    <xf numFmtId="0" fontId="2" fillId="0" borderId="1" xfId="0" applyNumberFormat="1" applyFont="1" applyFill="1" applyBorder="1" applyAlignment="1">
      <alignment vertical="center" wrapText="1" readingOrder="1"/>
    </xf>
    <xf numFmtId="0" fontId="2" fillId="0" borderId="1" xfId="0" applyNumberFormat="1" applyFont="1" applyFill="1" applyBorder="1" applyAlignment="1">
      <alignment horizontal="left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3" fillId="0" borderId="0" xfId="3" applyNumberFormat="1" applyFont="1" applyFill="1" applyBorder="1" applyAlignment="1">
      <alignment vertical="center" wrapText="1" readingOrder="1"/>
    </xf>
    <xf numFmtId="0" fontId="3" fillId="0" borderId="0" xfId="3" applyNumberFormat="1" applyFont="1" applyFill="1" applyBorder="1" applyAlignment="1">
      <alignment horizontal="left" vertical="center" readingOrder="1"/>
    </xf>
    <xf numFmtId="0" fontId="3" fillId="0" borderId="0" xfId="0" applyNumberFormat="1" applyFont="1" applyFill="1" applyBorder="1" applyAlignment="1">
      <alignment vertical="center" readingOrder="1"/>
    </xf>
    <xf numFmtId="15" fontId="3" fillId="0" borderId="0" xfId="0" applyNumberFormat="1" applyFont="1" applyFill="1" applyBorder="1" applyAlignment="1">
      <alignment horizontal="left" vertical="center" readingOrder="1"/>
    </xf>
    <xf numFmtId="166" fontId="2" fillId="0" borderId="1" xfId="1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0" fontId="3" fillId="2" borderId="1" xfId="0" applyNumberFormat="1" applyFont="1" applyFill="1" applyBorder="1" applyAlignment="1">
      <alignment horizontal="right" vertical="center" wrapText="1" readingOrder="1"/>
    </xf>
    <xf numFmtId="166" fontId="3" fillId="2" borderId="1" xfId="1" applyNumberFormat="1" applyFont="1" applyFill="1" applyBorder="1" applyAlignment="1">
      <alignment horizontal="right" vertical="center" wrapText="1" readingOrder="1"/>
    </xf>
    <xf numFmtId="10" fontId="3" fillId="2" borderId="1" xfId="2" applyNumberFormat="1" applyFont="1" applyFill="1" applyBorder="1" applyAlignment="1">
      <alignment horizontal="right" vertical="center" wrapText="1" readingOrder="1"/>
    </xf>
    <xf numFmtId="0" fontId="3" fillId="3" borderId="1" xfId="0" applyNumberFormat="1" applyFont="1" applyFill="1" applyBorder="1" applyAlignment="1">
      <alignment vertical="center" wrapText="1" readingOrder="1"/>
    </xf>
    <xf numFmtId="0" fontId="3" fillId="3" borderId="1" xfId="0" applyNumberFormat="1" applyFont="1" applyFill="1" applyBorder="1" applyAlignment="1">
      <alignment horizontal="right" vertical="center" wrapText="1" readingOrder="1"/>
    </xf>
    <xf numFmtId="166" fontId="3" fillId="3" borderId="1" xfId="1" applyNumberFormat="1" applyFont="1" applyFill="1" applyBorder="1" applyAlignment="1">
      <alignment horizontal="right" vertical="center" wrapText="1" readingOrder="1"/>
    </xf>
    <xf numFmtId="10" fontId="3" fillId="3" borderId="1" xfId="2" applyNumberFormat="1" applyFont="1" applyFill="1" applyBorder="1" applyAlignment="1">
      <alignment horizontal="right" vertical="center" wrapText="1" readingOrder="1"/>
    </xf>
    <xf numFmtId="10" fontId="2" fillId="0" borderId="1" xfId="2" applyNumberFormat="1" applyFont="1" applyFill="1" applyBorder="1" applyAlignment="1">
      <alignment horizontal="right" vertical="center" wrapText="1" readingOrder="1"/>
    </xf>
  </cellXfs>
  <cellStyles count="4">
    <cellStyle name="Millares [0]" xfId="1" builtinId="6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showGridLines="0" tabSelected="1" view="pageBreakPreview" topLeftCell="D1" zoomScale="60" zoomScaleNormal="85" workbookViewId="0">
      <selection activeCell="N39" sqref="N39"/>
    </sheetView>
  </sheetViews>
  <sheetFormatPr baseColWidth="10" defaultRowHeight="11.25" x14ac:dyDescent="0.2"/>
  <cols>
    <col min="1" max="1" width="21.5703125" style="4" customWidth="1"/>
    <col min="2" max="2" width="45.7109375" style="4" customWidth="1"/>
    <col min="3" max="10" width="19.7109375" style="4" customWidth="1"/>
    <col min="11" max="11" width="10.7109375" style="4" customWidth="1"/>
    <col min="12" max="14" width="19.7109375" style="4" customWidth="1"/>
    <col min="15" max="15" width="10.7109375" style="4" customWidth="1"/>
    <col min="16" max="16384" width="11.42578125" style="4"/>
  </cols>
  <sheetData>
    <row r="1" spans="1:15" ht="24.95" customHeight="1" x14ac:dyDescent="0.2">
      <c r="A1" s="5" t="s">
        <v>51</v>
      </c>
      <c r="B1" s="6" t="s">
        <v>15</v>
      </c>
      <c r="C1" s="3"/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/>
      <c r="L1" s="3" t="s">
        <v>1</v>
      </c>
      <c r="M1" s="3" t="s">
        <v>1</v>
      </c>
      <c r="N1" s="3" t="s">
        <v>1</v>
      </c>
      <c r="O1" s="3"/>
    </row>
    <row r="2" spans="1:15" ht="24.95" customHeight="1" x14ac:dyDescent="0.2">
      <c r="A2" s="5" t="s">
        <v>0</v>
      </c>
      <c r="B2" s="6">
        <v>2019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/>
      <c r="L2" s="3" t="s">
        <v>1</v>
      </c>
      <c r="M2" s="3" t="s">
        <v>1</v>
      </c>
      <c r="N2" s="3" t="s">
        <v>1</v>
      </c>
      <c r="O2" s="3"/>
    </row>
    <row r="3" spans="1:15" ht="24.95" customHeight="1" x14ac:dyDescent="0.2">
      <c r="A3" s="7" t="s">
        <v>52</v>
      </c>
      <c r="B3" s="8">
        <v>43830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/>
      <c r="L3" s="3" t="s">
        <v>1</v>
      </c>
      <c r="M3" s="3" t="s">
        <v>1</v>
      </c>
      <c r="N3" s="3" t="s">
        <v>1</v>
      </c>
      <c r="O3" s="3"/>
    </row>
    <row r="4" spans="1:15" ht="24.95" customHeight="1" x14ac:dyDescent="0.2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53</v>
      </c>
      <c r="L4" s="10" t="s">
        <v>12</v>
      </c>
      <c r="M4" s="10" t="s">
        <v>13</v>
      </c>
      <c r="N4" s="10" t="s">
        <v>14</v>
      </c>
      <c r="O4" s="10" t="s">
        <v>53</v>
      </c>
    </row>
    <row r="5" spans="1:15" ht="24.95" customHeight="1" x14ac:dyDescent="0.2">
      <c r="A5" s="1" t="s">
        <v>16</v>
      </c>
      <c r="B5" s="2" t="s">
        <v>17</v>
      </c>
      <c r="C5" s="9">
        <v>417448481000</v>
      </c>
      <c r="D5" s="9">
        <v>24876105509</v>
      </c>
      <c r="E5" s="9">
        <v>16700000000</v>
      </c>
      <c r="F5" s="9">
        <v>425624586509</v>
      </c>
      <c r="G5" s="9">
        <v>0</v>
      </c>
      <c r="H5" s="9">
        <v>422677687694.40002</v>
      </c>
      <c r="I5" s="9">
        <v>2946898814.5999999</v>
      </c>
      <c r="J5" s="9">
        <v>422677687694.40002</v>
      </c>
      <c r="K5" s="19">
        <f t="shared" ref="K5:K7" si="0">J5/F5</f>
        <v>0.99307629561823341</v>
      </c>
      <c r="L5" s="9">
        <v>422559663197.40002</v>
      </c>
      <c r="M5" s="9">
        <v>422550460158.40002</v>
      </c>
      <c r="N5" s="9">
        <v>422550460158.40002</v>
      </c>
      <c r="O5" s="19">
        <f t="shared" ref="O5:O7" si="1">N5/F5</f>
        <v>0.99277737600683702</v>
      </c>
    </row>
    <row r="6" spans="1:15" ht="24.95" customHeight="1" x14ac:dyDescent="0.2">
      <c r="A6" s="1" t="s">
        <v>18</v>
      </c>
      <c r="B6" s="2" t="s">
        <v>19</v>
      </c>
      <c r="C6" s="9">
        <v>125262619000</v>
      </c>
      <c r="D6" s="9">
        <v>27294947854</v>
      </c>
      <c r="E6" s="9">
        <v>6858000000</v>
      </c>
      <c r="F6" s="9">
        <v>145699566854</v>
      </c>
      <c r="G6" s="9">
        <v>0</v>
      </c>
      <c r="H6" s="9">
        <v>145424317693</v>
      </c>
      <c r="I6" s="9">
        <v>275249161</v>
      </c>
      <c r="J6" s="9">
        <v>145424317693</v>
      </c>
      <c r="K6" s="19">
        <f t="shared" si="0"/>
        <v>0.99811084434262032</v>
      </c>
      <c r="L6" s="9">
        <v>130561844432</v>
      </c>
      <c r="M6" s="9">
        <v>130561159998</v>
      </c>
      <c r="N6" s="9">
        <v>130561159998</v>
      </c>
      <c r="O6" s="19">
        <f t="shared" si="1"/>
        <v>0.89609847727845604</v>
      </c>
    </row>
    <row r="7" spans="1:15" ht="24.95" customHeight="1" x14ac:dyDescent="0.2">
      <c r="A7" s="1" t="s">
        <v>20</v>
      </c>
      <c r="B7" s="2" t="s">
        <v>21</v>
      </c>
      <c r="C7" s="9">
        <v>20477034000</v>
      </c>
      <c r="D7" s="9">
        <v>16847409770</v>
      </c>
      <c r="E7" s="9">
        <v>0</v>
      </c>
      <c r="F7" s="9">
        <v>37324443770</v>
      </c>
      <c r="G7" s="9">
        <v>0</v>
      </c>
      <c r="H7" s="9">
        <v>36196758598.599998</v>
      </c>
      <c r="I7" s="9">
        <v>1127685171.4000001</v>
      </c>
      <c r="J7" s="9">
        <v>36196758598.599998</v>
      </c>
      <c r="K7" s="19">
        <f t="shared" si="0"/>
        <v>0.96978695306622642</v>
      </c>
      <c r="L7" s="9">
        <v>36133549671.599998</v>
      </c>
      <c r="M7" s="9">
        <v>36133549671.599998</v>
      </c>
      <c r="N7" s="9">
        <v>36133549671.599998</v>
      </c>
      <c r="O7" s="19">
        <f t="shared" si="1"/>
        <v>0.96809345356253651</v>
      </c>
    </row>
    <row r="8" spans="1:15" ht="24.95" customHeight="1" x14ac:dyDescent="0.2">
      <c r="A8" s="1" t="s">
        <v>22</v>
      </c>
      <c r="B8" s="2" t="s">
        <v>23</v>
      </c>
      <c r="C8" s="9">
        <v>35803000000</v>
      </c>
      <c r="D8" s="9">
        <v>0</v>
      </c>
      <c r="E8" s="9">
        <v>35803000000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9"/>
      <c r="L8" s="9">
        <v>0</v>
      </c>
      <c r="M8" s="9">
        <v>0</v>
      </c>
      <c r="N8" s="9">
        <v>0</v>
      </c>
      <c r="O8" s="19"/>
    </row>
    <row r="9" spans="1:15" ht="24.95" customHeight="1" x14ac:dyDescent="0.2">
      <c r="A9" s="11"/>
      <c r="B9" s="12" t="s">
        <v>54</v>
      </c>
      <c r="C9" s="13">
        <f>SUM(C5:C8)</f>
        <v>598991134000</v>
      </c>
      <c r="D9" s="13">
        <f t="shared" ref="D9:N9" si="2">SUM(D5:D8)</f>
        <v>69018463133</v>
      </c>
      <c r="E9" s="13">
        <f t="shared" si="2"/>
        <v>59361000000</v>
      </c>
      <c r="F9" s="13">
        <f t="shared" si="2"/>
        <v>608648597133</v>
      </c>
      <c r="G9" s="13">
        <f t="shared" si="2"/>
        <v>0</v>
      </c>
      <c r="H9" s="13">
        <f t="shared" si="2"/>
        <v>604298763986</v>
      </c>
      <c r="I9" s="13">
        <f t="shared" si="2"/>
        <v>4349833147</v>
      </c>
      <c r="J9" s="13">
        <f t="shared" si="2"/>
        <v>604298763986</v>
      </c>
      <c r="K9" s="14">
        <f>J9/F9</f>
        <v>0.99285329307010706</v>
      </c>
      <c r="L9" s="13">
        <f t="shared" si="2"/>
        <v>589255057301</v>
      </c>
      <c r="M9" s="13">
        <f t="shared" si="2"/>
        <v>589245169828</v>
      </c>
      <c r="N9" s="13">
        <f t="shared" si="2"/>
        <v>589245169828</v>
      </c>
      <c r="O9" s="14">
        <f t="shared" ref="O9:O25" si="3">N9/F9</f>
        <v>0.96812047641874377</v>
      </c>
    </row>
    <row r="10" spans="1:15" ht="24.95" customHeight="1" x14ac:dyDescent="0.2">
      <c r="A10" s="1" t="s">
        <v>24</v>
      </c>
      <c r="B10" s="2" t="s">
        <v>25</v>
      </c>
      <c r="C10" s="9">
        <v>0</v>
      </c>
      <c r="D10" s="9">
        <v>1134764150</v>
      </c>
      <c r="E10" s="9">
        <v>0</v>
      </c>
      <c r="F10" s="9">
        <v>1134764150</v>
      </c>
      <c r="G10" s="9">
        <v>0</v>
      </c>
      <c r="H10" s="9">
        <v>1130751110.23</v>
      </c>
      <c r="I10" s="9">
        <v>4013039.77</v>
      </c>
      <c r="J10" s="9">
        <v>1130751110.23</v>
      </c>
      <c r="K10" s="19">
        <v>0.99285329307010706</v>
      </c>
      <c r="L10" s="9">
        <v>1110419960.23</v>
      </c>
      <c r="M10" s="9">
        <v>1110419960.23</v>
      </c>
      <c r="N10" s="9">
        <v>1110419960.23</v>
      </c>
      <c r="O10" s="19">
        <f t="shared" si="3"/>
        <v>0.97854691675798888</v>
      </c>
    </row>
    <row r="11" spans="1:15" ht="24.95" customHeight="1" x14ac:dyDescent="0.2">
      <c r="A11" s="1" t="s">
        <v>26</v>
      </c>
      <c r="B11" s="2" t="s">
        <v>27</v>
      </c>
      <c r="C11" s="9">
        <v>33283530794</v>
      </c>
      <c r="D11" s="9">
        <v>5258000000</v>
      </c>
      <c r="E11" s="9">
        <v>1604590283</v>
      </c>
      <c r="F11" s="9">
        <v>36936940511</v>
      </c>
      <c r="G11" s="9">
        <v>0</v>
      </c>
      <c r="H11" s="9">
        <v>35085136832.07</v>
      </c>
      <c r="I11" s="9">
        <v>1851803678.9300001</v>
      </c>
      <c r="J11" s="9">
        <v>35085136832.07</v>
      </c>
      <c r="K11" s="19">
        <v>0.99285329307010706</v>
      </c>
      <c r="L11" s="9">
        <v>31335032766.189999</v>
      </c>
      <c r="M11" s="9">
        <v>31333302734.189999</v>
      </c>
      <c r="N11" s="9">
        <v>31333302734.189999</v>
      </c>
      <c r="O11" s="19">
        <f t="shared" si="3"/>
        <v>0.84829177242925113</v>
      </c>
    </row>
    <row r="12" spans="1:15" ht="24.95" customHeight="1" x14ac:dyDescent="0.2">
      <c r="A12" s="11"/>
      <c r="B12" s="12" t="s">
        <v>55</v>
      </c>
      <c r="C12" s="13">
        <f>SUM(C10:C11)</f>
        <v>33283530794</v>
      </c>
      <c r="D12" s="13">
        <f t="shared" ref="D12:N12" si="4">SUM(D10:D11)</f>
        <v>6392764150</v>
      </c>
      <c r="E12" s="13">
        <f t="shared" si="4"/>
        <v>1604590283</v>
      </c>
      <c r="F12" s="13">
        <f t="shared" si="4"/>
        <v>38071704661</v>
      </c>
      <c r="G12" s="13">
        <f t="shared" si="4"/>
        <v>0</v>
      </c>
      <c r="H12" s="13">
        <f t="shared" si="4"/>
        <v>36215887942.300003</v>
      </c>
      <c r="I12" s="13">
        <f t="shared" si="4"/>
        <v>1855816718.7</v>
      </c>
      <c r="J12" s="13">
        <f t="shared" si="4"/>
        <v>36215887942.300003</v>
      </c>
      <c r="K12" s="14">
        <f t="shared" ref="K12:K16" si="5">J12/F12</f>
        <v>0.95125469859506806</v>
      </c>
      <c r="L12" s="13">
        <f t="shared" si="4"/>
        <v>32445452726.419998</v>
      </c>
      <c r="M12" s="13">
        <f t="shared" si="4"/>
        <v>32443722694.419998</v>
      </c>
      <c r="N12" s="13">
        <f t="shared" si="4"/>
        <v>32443722694.419998</v>
      </c>
      <c r="O12" s="14">
        <f t="shared" ref="O12" si="6">N12/F12</f>
        <v>0.85217415356908854</v>
      </c>
    </row>
    <row r="13" spans="1:15" ht="24.95" customHeight="1" x14ac:dyDescent="0.2">
      <c r="A13" s="1" t="s">
        <v>28</v>
      </c>
      <c r="B13" s="2" t="s">
        <v>29</v>
      </c>
      <c r="C13" s="9">
        <v>0</v>
      </c>
      <c r="D13" s="9">
        <v>1785536867</v>
      </c>
      <c r="E13" s="9">
        <v>0</v>
      </c>
      <c r="F13" s="9">
        <v>1785536867</v>
      </c>
      <c r="G13" s="9">
        <v>0</v>
      </c>
      <c r="H13" s="9">
        <v>1198415858</v>
      </c>
      <c r="I13" s="9">
        <v>587121009</v>
      </c>
      <c r="J13" s="9">
        <v>1198415858</v>
      </c>
      <c r="K13" s="19">
        <f t="shared" si="5"/>
        <v>0.67117956517668476</v>
      </c>
      <c r="L13" s="9">
        <v>1198415858</v>
      </c>
      <c r="M13" s="9">
        <v>1198415858</v>
      </c>
      <c r="N13" s="9">
        <v>1198415858</v>
      </c>
      <c r="O13" s="19">
        <f t="shared" si="3"/>
        <v>0.67117956517668476</v>
      </c>
    </row>
    <row r="14" spans="1:15" ht="24.95" customHeight="1" x14ac:dyDescent="0.2">
      <c r="A14" s="1" t="s">
        <v>30</v>
      </c>
      <c r="B14" s="2" t="s">
        <v>31</v>
      </c>
      <c r="C14" s="9">
        <v>0</v>
      </c>
      <c r="D14" s="9">
        <v>33562320</v>
      </c>
      <c r="E14" s="9">
        <v>0</v>
      </c>
      <c r="F14" s="9">
        <v>33562320</v>
      </c>
      <c r="G14" s="9">
        <v>0</v>
      </c>
      <c r="H14" s="9">
        <v>16093580</v>
      </c>
      <c r="I14" s="9">
        <v>17468740</v>
      </c>
      <c r="J14" s="9">
        <v>16093580</v>
      </c>
      <c r="K14" s="19">
        <f t="shared" si="5"/>
        <v>0.47951333519256117</v>
      </c>
      <c r="L14" s="9">
        <v>16093580</v>
      </c>
      <c r="M14" s="9">
        <v>16093580</v>
      </c>
      <c r="N14" s="9">
        <v>16093580</v>
      </c>
      <c r="O14" s="19">
        <f t="shared" si="3"/>
        <v>0.47951333519256117</v>
      </c>
    </row>
    <row r="15" spans="1:15" ht="24.95" customHeight="1" x14ac:dyDescent="0.2">
      <c r="A15" s="1" t="s">
        <v>32</v>
      </c>
      <c r="B15" s="2" t="s">
        <v>33</v>
      </c>
      <c r="C15" s="9">
        <v>14054000000</v>
      </c>
      <c r="D15" s="9">
        <v>0</v>
      </c>
      <c r="E15" s="9">
        <v>6500000000</v>
      </c>
      <c r="F15" s="9">
        <v>7554000000</v>
      </c>
      <c r="G15" s="9">
        <v>0</v>
      </c>
      <c r="H15" s="9">
        <v>7413581297</v>
      </c>
      <c r="I15" s="9">
        <v>140418703</v>
      </c>
      <c r="J15" s="9">
        <v>7413581297</v>
      </c>
      <c r="K15" s="19">
        <f t="shared" si="5"/>
        <v>0.98141134458564994</v>
      </c>
      <c r="L15" s="9">
        <v>7108890068</v>
      </c>
      <c r="M15" s="9">
        <v>5445763736</v>
      </c>
      <c r="N15" s="9">
        <v>5445763736</v>
      </c>
      <c r="O15" s="19">
        <f t="shared" si="3"/>
        <v>0.72091127032036006</v>
      </c>
    </row>
    <row r="16" spans="1:15" ht="24.95" customHeight="1" x14ac:dyDescent="0.2">
      <c r="A16" s="1" t="s">
        <v>34</v>
      </c>
      <c r="B16" s="2" t="s">
        <v>35</v>
      </c>
      <c r="C16" s="9">
        <v>0</v>
      </c>
      <c r="D16" s="9">
        <v>6500000000</v>
      </c>
      <c r="E16" s="9">
        <v>0</v>
      </c>
      <c r="F16" s="9">
        <v>6500000000</v>
      </c>
      <c r="G16" s="9">
        <v>0</v>
      </c>
      <c r="H16" s="9">
        <v>6423197261</v>
      </c>
      <c r="I16" s="9">
        <v>76802739</v>
      </c>
      <c r="J16" s="9">
        <v>6423197261</v>
      </c>
      <c r="K16" s="19">
        <f t="shared" si="5"/>
        <v>0.98818419400000002</v>
      </c>
      <c r="L16" s="9">
        <v>6260519075</v>
      </c>
      <c r="M16" s="9">
        <v>6260519075</v>
      </c>
      <c r="N16" s="9">
        <v>6260519075</v>
      </c>
      <c r="O16" s="19">
        <f t="shared" si="3"/>
        <v>0.96315678076923072</v>
      </c>
    </row>
    <row r="17" spans="1:15" ht="24.95" customHeight="1" x14ac:dyDescent="0.2">
      <c r="A17" s="11"/>
      <c r="B17" s="12" t="s">
        <v>56</v>
      </c>
      <c r="C17" s="13">
        <f>SUM(C13:C16)</f>
        <v>14054000000</v>
      </c>
      <c r="D17" s="13">
        <f>SUM(D13:D16)</f>
        <v>8319099187</v>
      </c>
      <c r="E17" s="13">
        <f t="shared" ref="E17:N17" si="7">SUM(E13:E16)</f>
        <v>6500000000</v>
      </c>
      <c r="F17" s="13">
        <f t="shared" si="7"/>
        <v>15873099187</v>
      </c>
      <c r="G17" s="13">
        <f t="shared" si="7"/>
        <v>0</v>
      </c>
      <c r="H17" s="13">
        <f t="shared" si="7"/>
        <v>15051287996</v>
      </c>
      <c r="I17" s="13">
        <f t="shared" si="7"/>
        <v>821811191</v>
      </c>
      <c r="J17" s="13">
        <f t="shared" si="7"/>
        <v>15051287996</v>
      </c>
      <c r="K17" s="14">
        <f t="shared" ref="K17" si="8">J17/F17</f>
        <v>0.94822616671651239</v>
      </c>
      <c r="L17" s="13">
        <f t="shared" si="7"/>
        <v>14583918581</v>
      </c>
      <c r="M17" s="13">
        <f t="shared" si="7"/>
        <v>12920792249</v>
      </c>
      <c r="N17" s="13">
        <f t="shared" si="7"/>
        <v>12920792249</v>
      </c>
      <c r="O17" s="14">
        <f t="shared" ref="O17" si="9">N17/F17</f>
        <v>0.81400563914966739</v>
      </c>
    </row>
    <row r="18" spans="1:15" ht="24.95" customHeight="1" x14ac:dyDescent="0.2">
      <c r="A18" s="1" t="s">
        <v>36</v>
      </c>
      <c r="B18" s="2" t="s">
        <v>37</v>
      </c>
      <c r="C18" s="9">
        <v>2074534000</v>
      </c>
      <c r="D18" s="9">
        <v>0</v>
      </c>
      <c r="E18" s="9">
        <v>0</v>
      </c>
      <c r="F18" s="9">
        <v>2074534000</v>
      </c>
      <c r="G18" s="9">
        <v>0</v>
      </c>
      <c r="H18" s="9">
        <v>1738124170</v>
      </c>
      <c r="I18" s="9">
        <v>336409830</v>
      </c>
      <c r="J18" s="9">
        <v>1738124170</v>
      </c>
      <c r="K18" s="19">
        <f>J18/F18</f>
        <v>0.83783836273592049</v>
      </c>
      <c r="L18" s="9">
        <v>1705978119</v>
      </c>
      <c r="M18" s="9">
        <v>1704553588.5</v>
      </c>
      <c r="N18" s="9">
        <v>1704553588.5</v>
      </c>
      <c r="O18" s="19">
        <f t="shared" si="3"/>
        <v>0.82165613506454949</v>
      </c>
    </row>
    <row r="19" spans="1:15" ht="24.95" customHeight="1" x14ac:dyDescent="0.2">
      <c r="A19" s="11"/>
      <c r="B19" s="12" t="s">
        <v>57</v>
      </c>
      <c r="C19" s="13">
        <f>SUM(C18)</f>
        <v>2074534000</v>
      </c>
      <c r="D19" s="13">
        <f>SUM(D18)</f>
        <v>0</v>
      </c>
      <c r="E19" s="13">
        <f t="shared" ref="E19:G19" si="10">SUM(E18)</f>
        <v>0</v>
      </c>
      <c r="F19" s="13">
        <f t="shared" si="10"/>
        <v>2074534000</v>
      </c>
      <c r="G19" s="13">
        <f t="shared" si="10"/>
        <v>0</v>
      </c>
      <c r="H19" s="13">
        <f>SUM(H18)</f>
        <v>1738124170</v>
      </c>
      <c r="I19" s="13">
        <f>SUM(I18)</f>
        <v>336409830</v>
      </c>
      <c r="J19" s="13">
        <f>SUM(J18)</f>
        <v>1738124170</v>
      </c>
      <c r="K19" s="14">
        <f t="shared" ref="K19:K25" si="11">J19/F19</f>
        <v>0.83783836273592049</v>
      </c>
      <c r="L19" s="13">
        <f>SUM(L18)</f>
        <v>1705978119</v>
      </c>
      <c r="M19" s="13">
        <f>SUM(M18)</f>
        <v>1704553588.5</v>
      </c>
      <c r="N19" s="13">
        <f>SUM(N18)</f>
        <v>1704553588.5</v>
      </c>
      <c r="O19" s="14">
        <f t="shared" ref="O19" si="12">N19/F19</f>
        <v>0.82165613506454949</v>
      </c>
    </row>
    <row r="20" spans="1:15" ht="24.95" customHeight="1" x14ac:dyDescent="0.2">
      <c r="A20" s="1" t="s">
        <v>38</v>
      </c>
      <c r="B20" s="2" t="s">
        <v>39</v>
      </c>
      <c r="C20" s="9">
        <v>567530000</v>
      </c>
      <c r="D20" s="9">
        <v>401263813</v>
      </c>
      <c r="E20" s="9">
        <v>6000000</v>
      </c>
      <c r="F20" s="9">
        <v>962793813</v>
      </c>
      <c r="G20" s="9">
        <v>0</v>
      </c>
      <c r="H20" s="9">
        <v>866091180.23000002</v>
      </c>
      <c r="I20" s="9">
        <v>96702632.769999996</v>
      </c>
      <c r="J20" s="9">
        <v>866091180.23000002</v>
      </c>
      <c r="K20" s="19">
        <f t="shared" si="11"/>
        <v>0.89956039240771479</v>
      </c>
      <c r="L20" s="9">
        <v>866091180.23000002</v>
      </c>
      <c r="M20" s="9">
        <v>866091180.23000002</v>
      </c>
      <c r="N20" s="9">
        <v>866091180.23000002</v>
      </c>
      <c r="O20" s="19">
        <f t="shared" si="3"/>
        <v>0.89956039240771479</v>
      </c>
    </row>
    <row r="21" spans="1:15" ht="24.95" customHeight="1" x14ac:dyDescent="0.2">
      <c r="A21" s="1" t="s">
        <v>40</v>
      </c>
      <c r="B21" s="2" t="s">
        <v>41</v>
      </c>
      <c r="C21" s="9">
        <v>0</v>
      </c>
      <c r="D21" s="9">
        <v>7000000</v>
      </c>
      <c r="E21" s="9">
        <v>0</v>
      </c>
      <c r="F21" s="9">
        <v>7000000</v>
      </c>
      <c r="G21" s="9">
        <v>0</v>
      </c>
      <c r="H21" s="9">
        <v>2027580.93</v>
      </c>
      <c r="I21" s="9">
        <v>4972419.07</v>
      </c>
      <c r="J21" s="9">
        <v>2027580.93</v>
      </c>
      <c r="K21" s="19">
        <f t="shared" si="11"/>
        <v>0.28965441857142854</v>
      </c>
      <c r="L21" s="9">
        <v>2027580.93</v>
      </c>
      <c r="M21" s="9">
        <v>2027580.93</v>
      </c>
      <c r="N21" s="9">
        <v>2027580.93</v>
      </c>
      <c r="O21" s="19">
        <f t="shared" si="3"/>
        <v>0.28965441857142854</v>
      </c>
    </row>
    <row r="22" spans="1:15" ht="24.95" customHeight="1" x14ac:dyDescent="0.2">
      <c r="A22" s="1" t="s">
        <v>42</v>
      </c>
      <c r="B22" s="2" t="s">
        <v>43</v>
      </c>
      <c r="C22" s="9">
        <v>0</v>
      </c>
      <c r="D22" s="9">
        <v>400000000</v>
      </c>
      <c r="E22" s="9">
        <v>400000000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9"/>
      <c r="L22" s="9">
        <v>0</v>
      </c>
      <c r="M22" s="9">
        <v>0</v>
      </c>
      <c r="N22" s="9">
        <v>0</v>
      </c>
      <c r="O22" s="19"/>
    </row>
    <row r="23" spans="1:15" ht="24.95" customHeight="1" x14ac:dyDescent="0.2">
      <c r="A23" s="1" t="s">
        <v>42</v>
      </c>
      <c r="B23" s="2" t="s">
        <v>43</v>
      </c>
      <c r="C23" s="9">
        <v>0</v>
      </c>
      <c r="D23" s="9">
        <v>400000000</v>
      </c>
      <c r="E23" s="9">
        <v>0</v>
      </c>
      <c r="F23" s="9">
        <v>400000000</v>
      </c>
      <c r="G23" s="9">
        <v>0</v>
      </c>
      <c r="H23" s="9">
        <v>226703901.63</v>
      </c>
      <c r="I23" s="9">
        <v>173296098.37</v>
      </c>
      <c r="J23" s="9">
        <v>226703901.63</v>
      </c>
      <c r="K23" s="19">
        <f t="shared" si="11"/>
        <v>0.56675975407500001</v>
      </c>
      <c r="L23" s="9">
        <v>226703901.63</v>
      </c>
      <c r="M23" s="9">
        <v>226703901.63</v>
      </c>
      <c r="N23" s="9">
        <v>226703901.63</v>
      </c>
      <c r="O23" s="19">
        <f t="shared" si="3"/>
        <v>0.56675975407500001</v>
      </c>
    </row>
    <row r="24" spans="1:15" ht="24.95" customHeight="1" x14ac:dyDescent="0.2">
      <c r="A24" s="1" t="s">
        <v>42</v>
      </c>
      <c r="B24" s="2" t="s">
        <v>43</v>
      </c>
      <c r="C24" s="9">
        <v>743691000</v>
      </c>
      <c r="D24" s="9">
        <v>0</v>
      </c>
      <c r="E24" s="9">
        <v>0</v>
      </c>
      <c r="F24" s="9">
        <v>743691000</v>
      </c>
      <c r="G24" s="9">
        <v>0</v>
      </c>
      <c r="H24" s="9">
        <v>743691000</v>
      </c>
      <c r="I24" s="9">
        <v>0</v>
      </c>
      <c r="J24" s="9">
        <v>743691000</v>
      </c>
      <c r="K24" s="19">
        <f t="shared" si="11"/>
        <v>1</v>
      </c>
      <c r="L24" s="9">
        <v>743691000</v>
      </c>
      <c r="M24" s="9">
        <v>743691000</v>
      </c>
      <c r="N24" s="9">
        <v>743691000</v>
      </c>
      <c r="O24" s="19">
        <f t="shared" si="3"/>
        <v>1</v>
      </c>
    </row>
    <row r="25" spans="1:15" ht="24.95" customHeight="1" x14ac:dyDescent="0.2">
      <c r="A25" s="1" t="s">
        <v>44</v>
      </c>
      <c r="B25" s="2" t="s">
        <v>45</v>
      </c>
      <c r="C25" s="9">
        <v>0</v>
      </c>
      <c r="D25" s="9">
        <v>34000000</v>
      </c>
      <c r="E25" s="9">
        <v>0</v>
      </c>
      <c r="F25" s="9">
        <v>34000000</v>
      </c>
      <c r="G25" s="9">
        <v>0</v>
      </c>
      <c r="H25" s="9">
        <v>31073800</v>
      </c>
      <c r="I25" s="9">
        <v>2926200</v>
      </c>
      <c r="J25" s="9">
        <v>31073800</v>
      </c>
      <c r="K25" s="19">
        <f t="shared" si="11"/>
        <v>0.91393529411764707</v>
      </c>
      <c r="L25" s="9">
        <v>31073800</v>
      </c>
      <c r="M25" s="9">
        <v>31073800</v>
      </c>
      <c r="N25" s="9">
        <v>31073800</v>
      </c>
      <c r="O25" s="19">
        <f t="shared" si="3"/>
        <v>0.91393529411764707</v>
      </c>
    </row>
    <row r="26" spans="1:15" ht="24.95" customHeight="1" x14ac:dyDescent="0.2">
      <c r="A26" s="11"/>
      <c r="B26" s="12" t="s">
        <v>58</v>
      </c>
      <c r="C26" s="13">
        <f>SUM(C20:C25)</f>
        <v>1311221000</v>
      </c>
      <c r="D26" s="13">
        <f t="shared" ref="D26:N26" si="13">SUM(D20:D25)</f>
        <v>1242263813</v>
      </c>
      <c r="E26" s="13">
        <f t="shared" si="13"/>
        <v>406000000</v>
      </c>
      <c r="F26" s="13">
        <f t="shared" si="13"/>
        <v>2147484813</v>
      </c>
      <c r="G26" s="13">
        <f t="shared" si="13"/>
        <v>0</v>
      </c>
      <c r="H26" s="13">
        <f t="shared" si="13"/>
        <v>1869587462.79</v>
      </c>
      <c r="I26" s="13">
        <f t="shared" si="13"/>
        <v>277897350.21000004</v>
      </c>
      <c r="J26" s="13">
        <f t="shared" si="13"/>
        <v>1869587462.79</v>
      </c>
      <c r="K26" s="14">
        <f t="shared" ref="K26:K34" si="14">J26/F26</f>
        <v>0.87059403236394384</v>
      </c>
      <c r="L26" s="13">
        <f t="shared" si="13"/>
        <v>1869587462.79</v>
      </c>
      <c r="M26" s="13">
        <f t="shared" si="13"/>
        <v>1869587462.79</v>
      </c>
      <c r="N26" s="13">
        <f t="shared" si="13"/>
        <v>1869587462.79</v>
      </c>
      <c r="O26" s="14">
        <f t="shared" ref="O26:O34" si="15">N26/F26</f>
        <v>0.87059403236394384</v>
      </c>
    </row>
    <row r="27" spans="1:15" ht="24.95" customHeight="1" x14ac:dyDescent="0.2">
      <c r="A27" s="15"/>
      <c r="B27" s="16" t="s">
        <v>59</v>
      </c>
      <c r="C27" s="17">
        <f>C9+C12+C17+C19+C26</f>
        <v>649714419794</v>
      </c>
      <c r="D27" s="17">
        <f t="shared" ref="D27:N27" si="16">D9+D12+D17+D19+D26</f>
        <v>84972590283</v>
      </c>
      <c r="E27" s="17">
        <f t="shared" si="16"/>
        <v>67871590283</v>
      </c>
      <c r="F27" s="17">
        <f t="shared" si="16"/>
        <v>666815419794</v>
      </c>
      <c r="G27" s="17">
        <f t="shared" si="16"/>
        <v>0</v>
      </c>
      <c r="H27" s="17">
        <f t="shared" si="16"/>
        <v>659173651557.09009</v>
      </c>
      <c r="I27" s="17">
        <f t="shared" si="16"/>
        <v>7641768236.9099998</v>
      </c>
      <c r="J27" s="17">
        <f t="shared" si="16"/>
        <v>659173651557.09009</v>
      </c>
      <c r="K27" s="18">
        <f t="shared" si="14"/>
        <v>0.98853990473215103</v>
      </c>
      <c r="L27" s="17">
        <f t="shared" si="16"/>
        <v>639859994190.21008</v>
      </c>
      <c r="M27" s="17">
        <f>M9+M12+M17+M19+M26</f>
        <v>638183825822.71008</v>
      </c>
      <c r="N27" s="17">
        <f t="shared" si="16"/>
        <v>638183825822.71008</v>
      </c>
      <c r="O27" s="18">
        <f t="shared" si="15"/>
        <v>0.95706218974339985</v>
      </c>
    </row>
    <row r="28" spans="1:15" ht="35.1" customHeight="1" x14ac:dyDescent="0.2">
      <c r="A28" s="1" t="s">
        <v>46</v>
      </c>
      <c r="B28" s="2" t="s">
        <v>60</v>
      </c>
      <c r="C28" s="9">
        <v>4165000000</v>
      </c>
      <c r="D28" s="9">
        <v>0</v>
      </c>
      <c r="E28" s="9">
        <v>2165000000</v>
      </c>
      <c r="F28" s="9">
        <v>2000000000</v>
      </c>
      <c r="G28" s="9">
        <v>0</v>
      </c>
      <c r="H28" s="9">
        <v>2000000000</v>
      </c>
      <c r="I28" s="9">
        <v>0</v>
      </c>
      <c r="J28" s="9">
        <v>2000000000</v>
      </c>
      <c r="K28" s="19">
        <f t="shared" si="14"/>
        <v>1</v>
      </c>
      <c r="L28" s="9">
        <v>847452696</v>
      </c>
      <c r="M28" s="9">
        <v>847452696</v>
      </c>
      <c r="N28" s="9">
        <v>847452696</v>
      </c>
      <c r="O28" s="19">
        <f t="shared" si="15"/>
        <v>0.42372634799999997</v>
      </c>
    </row>
    <row r="29" spans="1:15" ht="35.1" customHeight="1" x14ac:dyDescent="0.2">
      <c r="A29" s="1" t="s">
        <v>47</v>
      </c>
      <c r="B29" s="2" t="s">
        <v>61</v>
      </c>
      <c r="C29" s="9">
        <v>33480000000</v>
      </c>
      <c r="D29" s="9">
        <v>0</v>
      </c>
      <c r="E29" s="9">
        <v>2230524932</v>
      </c>
      <c r="F29" s="9">
        <v>31249475068</v>
      </c>
      <c r="G29" s="9">
        <v>0.56000000000000005</v>
      </c>
      <c r="H29" s="9">
        <v>29337160222.439999</v>
      </c>
      <c r="I29" s="9">
        <v>1912314845</v>
      </c>
      <c r="J29" s="9">
        <v>29337160222.439999</v>
      </c>
      <c r="K29" s="19">
        <f t="shared" si="14"/>
        <v>0.93880489699751002</v>
      </c>
      <c r="L29" s="9">
        <v>18352302615.439999</v>
      </c>
      <c r="M29" s="9">
        <v>18142302615.439999</v>
      </c>
      <c r="N29" s="9">
        <v>18142302615.439999</v>
      </c>
      <c r="O29" s="19">
        <f t="shared" si="15"/>
        <v>0.58056343589649695</v>
      </c>
    </row>
    <row r="30" spans="1:15" ht="35.1" customHeight="1" x14ac:dyDescent="0.2">
      <c r="A30" s="1" t="s">
        <v>48</v>
      </c>
      <c r="B30" s="2" t="s">
        <v>62</v>
      </c>
      <c r="C30" s="9">
        <v>4250000000</v>
      </c>
      <c r="D30" s="9">
        <v>0</v>
      </c>
      <c r="E30" s="9">
        <v>874767973</v>
      </c>
      <c r="F30" s="9">
        <v>3375232027</v>
      </c>
      <c r="G30" s="9">
        <v>0</v>
      </c>
      <c r="H30" s="9">
        <v>3375231923</v>
      </c>
      <c r="I30" s="9">
        <v>104</v>
      </c>
      <c r="J30" s="9">
        <v>3375231923</v>
      </c>
      <c r="K30" s="19">
        <f t="shared" si="14"/>
        <v>0.99999996918730349</v>
      </c>
      <c r="L30" s="9">
        <v>1598261418.03</v>
      </c>
      <c r="M30" s="9">
        <v>1598261418.03</v>
      </c>
      <c r="N30" s="9">
        <v>1598261418.03</v>
      </c>
      <c r="O30" s="19">
        <f t="shared" si="15"/>
        <v>0.47352638433292515</v>
      </c>
    </row>
    <row r="31" spans="1:15" ht="35.1" customHeight="1" x14ac:dyDescent="0.2">
      <c r="A31" s="1" t="s">
        <v>49</v>
      </c>
      <c r="B31" s="2" t="s">
        <v>63</v>
      </c>
      <c r="C31" s="9">
        <v>5000000000</v>
      </c>
      <c r="D31" s="9">
        <v>0</v>
      </c>
      <c r="E31" s="9">
        <v>636302409</v>
      </c>
      <c r="F31" s="9">
        <v>4363697591</v>
      </c>
      <c r="G31" s="9">
        <v>0.92</v>
      </c>
      <c r="H31" s="9">
        <v>4363526687.0799999</v>
      </c>
      <c r="I31" s="9">
        <v>170903</v>
      </c>
      <c r="J31" s="9">
        <v>4363526687.0799999</v>
      </c>
      <c r="K31" s="19">
        <f t="shared" si="14"/>
        <v>0.99996083506786704</v>
      </c>
      <c r="L31" s="9">
        <v>2432180760.1300001</v>
      </c>
      <c r="M31" s="9">
        <v>2432180760.1300001</v>
      </c>
      <c r="N31" s="9">
        <v>2432180760.1300001</v>
      </c>
      <c r="O31" s="19">
        <f t="shared" si="15"/>
        <v>0.5573669369633456</v>
      </c>
    </row>
    <row r="32" spans="1:15" ht="35.1" customHeight="1" x14ac:dyDescent="0.2">
      <c r="A32" s="1" t="s">
        <v>50</v>
      </c>
      <c r="B32" s="2" t="s">
        <v>64</v>
      </c>
      <c r="C32" s="9">
        <v>6608400000</v>
      </c>
      <c r="D32" s="9">
        <v>0</v>
      </c>
      <c r="E32" s="9">
        <v>857434690</v>
      </c>
      <c r="F32" s="9">
        <v>5750965310</v>
      </c>
      <c r="G32" s="9">
        <v>0.54</v>
      </c>
      <c r="H32" s="9">
        <v>5740496262.4899998</v>
      </c>
      <c r="I32" s="9">
        <v>10469046.970000001</v>
      </c>
      <c r="J32" s="9">
        <v>5740496262.4899998</v>
      </c>
      <c r="K32" s="19">
        <f t="shared" si="14"/>
        <v>0.99817960169368503</v>
      </c>
      <c r="L32" s="9">
        <v>3424142177.4899998</v>
      </c>
      <c r="M32" s="9">
        <v>3424142177.4899998</v>
      </c>
      <c r="N32" s="9">
        <v>3424142177.4899998</v>
      </c>
      <c r="O32" s="19">
        <f t="shared" si="15"/>
        <v>0.5954030311286993</v>
      </c>
    </row>
    <row r="33" spans="1:15" ht="24.95" customHeight="1" x14ac:dyDescent="0.2">
      <c r="A33" s="11"/>
      <c r="B33" s="12" t="s">
        <v>66</v>
      </c>
      <c r="C33" s="13">
        <f>SUM(C28:C32)</f>
        <v>53503400000</v>
      </c>
      <c r="D33" s="13">
        <f t="shared" ref="D33:N33" si="17">SUM(D28:D32)</f>
        <v>0</v>
      </c>
      <c r="E33" s="13">
        <f t="shared" si="17"/>
        <v>6764030004</v>
      </c>
      <c r="F33" s="13">
        <f t="shared" si="17"/>
        <v>46739369996</v>
      </c>
      <c r="G33" s="13">
        <f t="shared" si="17"/>
        <v>2.02</v>
      </c>
      <c r="H33" s="13">
        <f t="shared" si="17"/>
        <v>44816415095.010002</v>
      </c>
      <c r="I33" s="13">
        <f t="shared" si="17"/>
        <v>1922954898.97</v>
      </c>
      <c r="J33" s="13">
        <f t="shared" si="17"/>
        <v>44816415095.010002</v>
      </c>
      <c r="K33" s="14">
        <f t="shared" si="14"/>
        <v>0.95885791996865666</v>
      </c>
      <c r="L33" s="13">
        <f t="shared" si="17"/>
        <v>26654339667.089996</v>
      </c>
      <c r="M33" s="13">
        <f t="shared" si="17"/>
        <v>26444339667.089996</v>
      </c>
      <c r="N33" s="13">
        <f t="shared" si="17"/>
        <v>26444339667.089996</v>
      </c>
      <c r="O33" s="14">
        <f t="shared" si="15"/>
        <v>0.56578297202878702</v>
      </c>
    </row>
    <row r="34" spans="1:15" ht="24.95" customHeight="1" x14ac:dyDescent="0.2">
      <c r="A34" s="15"/>
      <c r="B34" s="16" t="s">
        <v>65</v>
      </c>
      <c r="C34" s="17">
        <f>C27+C33</f>
        <v>703217819794</v>
      </c>
      <c r="D34" s="17">
        <f t="shared" ref="D34:N34" si="18">D27+D33</f>
        <v>84972590283</v>
      </c>
      <c r="E34" s="17">
        <f t="shared" si="18"/>
        <v>74635620287</v>
      </c>
      <c r="F34" s="17">
        <f t="shared" si="18"/>
        <v>713554789790</v>
      </c>
      <c r="G34" s="17">
        <f t="shared" si="18"/>
        <v>2.02</v>
      </c>
      <c r="H34" s="17">
        <f t="shared" si="18"/>
        <v>703990066652.1001</v>
      </c>
      <c r="I34" s="17">
        <f t="shared" si="18"/>
        <v>9564723135.8799992</v>
      </c>
      <c r="J34" s="17">
        <f t="shared" si="18"/>
        <v>703990066652.1001</v>
      </c>
      <c r="K34" s="18">
        <f t="shared" si="14"/>
        <v>0.98659567103359391</v>
      </c>
      <c r="L34" s="17">
        <f t="shared" si="18"/>
        <v>666514333857.30005</v>
      </c>
      <c r="M34" s="17">
        <f t="shared" si="18"/>
        <v>664628165489.80005</v>
      </c>
      <c r="N34" s="17">
        <f t="shared" si="18"/>
        <v>664628165489.80005</v>
      </c>
      <c r="O34" s="18">
        <f t="shared" si="15"/>
        <v>0.93143256131095542</v>
      </c>
    </row>
    <row r="35" spans="1:15" ht="33.950000000000003" customHeight="1" x14ac:dyDescent="0.2"/>
  </sheetData>
  <printOptions horizontalCentered="1" verticalCentered="1"/>
  <pageMargins left="0.78740157480314965" right="0.78740157480314965" top="0.78740157480314965" bottom="0.78740157480314965" header="0.78740157480314965" footer="0.78740157480314965"/>
  <pageSetup scale="3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diciembre 2019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Patricia Ramos Sanchez</dc:creator>
  <cp:lastModifiedBy>Carlos Mauricio Moreno Ramirez</cp:lastModifiedBy>
  <cp:lastPrinted>2020-01-21T17:32:24Z</cp:lastPrinted>
  <dcterms:created xsi:type="dcterms:W3CDTF">2020-01-21T11:44:58Z</dcterms:created>
  <dcterms:modified xsi:type="dcterms:W3CDTF">2020-01-21T17:32:35Z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